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8_Forening og Bestyrelse/02_Bestyrelse/A Møder og referater/Moedeindkald 2025/Bestyrelsesmøde 2025.03.20/Bilag/"/>
    </mc:Choice>
  </mc:AlternateContent>
  <xr:revisionPtr revIDLastSave="173" documentId="8_{5BA64002-D608-4EEE-921C-787F35FE2F6B}" xr6:coauthVersionLast="47" xr6:coauthVersionMax="47" xr10:uidLastSave="{917ED08C-2BA8-4D9D-A834-08F2FA733DC0}"/>
  <bookViews>
    <workbookView xWindow="-28920" yWindow="-120" windowWidth="29040" windowHeight="15720" tabRatio="945" xr2:uid="{58F6211B-210A-4965-9820-1F4D4D92A62C}"/>
  </bookViews>
  <sheets>
    <sheet name="Foreningens regnskab &amp; budget" sheetId="10" r:id="rId1"/>
  </sheets>
  <definedNames>
    <definedName name="_xlnm.Print_Area" localSheetId="0">'Foreningens regnskab &amp; budget'!$A:$J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0" l="1"/>
  <c r="H30" i="10"/>
  <c r="G30" i="10"/>
  <c r="F30" i="10"/>
  <c r="B30" i="10"/>
  <c r="C30" i="10" l="1"/>
  <c r="D30" i="10"/>
  <c r="J21" i="10" l="1"/>
  <c r="J32" i="10" s="1"/>
  <c r="J8" i="10"/>
  <c r="H21" i="10"/>
  <c r="H8" i="10"/>
  <c r="G11" i="10"/>
  <c r="F11" i="10"/>
  <c r="H32" i="10" l="1"/>
  <c r="J34" i="10"/>
  <c r="H34" i="10"/>
  <c r="B11" i="10"/>
  <c r="B21" i="10" l="1"/>
  <c r="B32" i="10" s="1"/>
  <c r="G21" i="10" l="1"/>
  <c r="G8" i="10"/>
  <c r="G32" i="10" l="1"/>
  <c r="G34" i="10" l="1"/>
  <c r="D8" i="10"/>
  <c r="C21" i="10"/>
  <c r="C32" i="10" s="1"/>
  <c r="D21" i="10"/>
  <c r="D32" i="10" s="1"/>
  <c r="F8" i="10"/>
  <c r="C8" i="10"/>
  <c r="F21" i="10"/>
  <c r="F32" i="10" s="1"/>
  <c r="D34" i="10" l="1"/>
  <c r="F34" i="10"/>
  <c r="C34" i="10"/>
  <c r="B8" i="10" l="1"/>
  <c r="B34" i="10" l="1"/>
</calcChain>
</file>

<file path=xl/sharedStrings.xml><?xml version="1.0" encoding="utf-8"?>
<sst xmlns="http://schemas.openxmlformats.org/spreadsheetml/2006/main" count="35" uniqueCount="35">
  <si>
    <t>Indtægter/Omsætning</t>
  </si>
  <si>
    <t>CISU Kontingent</t>
  </si>
  <si>
    <t>Udlodningsmidlerne</t>
  </si>
  <si>
    <t>Salg af konsulentydelser (Bev.udvalg mm)</t>
  </si>
  <si>
    <t>Indtægter/Omsætning i alt</t>
  </si>
  <si>
    <t>Udgifter</t>
  </si>
  <si>
    <t>Personale</t>
  </si>
  <si>
    <t>Medlemmer &amp; Bestyrelsen</t>
  </si>
  <si>
    <t>Bestyrelseshonorar</t>
  </si>
  <si>
    <t>Bistand til bestyrelsen</t>
  </si>
  <si>
    <t>Generalforsamling</t>
  </si>
  <si>
    <t>Kontorhold &amp; Drift</t>
  </si>
  <si>
    <t>Udgifter i alt</t>
  </si>
  <si>
    <t>Regnskab 2022</t>
  </si>
  <si>
    <t>Bidrag fra puljeforvaltningsaftaler</t>
  </si>
  <si>
    <t>Regnskab 2023</t>
  </si>
  <si>
    <t>Estimat 2025 (Mar 2024)</t>
  </si>
  <si>
    <t>RESULTAT Foreningen (Budget + Årsregnskab)</t>
  </si>
  <si>
    <t>Medlemsengagement (inkl. initiativprisen)</t>
  </si>
  <si>
    <t>Estimat 2025 (Sep 2024)</t>
  </si>
  <si>
    <t>Regnskab 2024</t>
  </si>
  <si>
    <t>Estimat 2026 (Mar 2025)</t>
  </si>
  <si>
    <t>Budget 2025 (Mar 2025)</t>
  </si>
  <si>
    <t>CISU Foreningsbudget 2025 + Estimat 2026</t>
  </si>
  <si>
    <t>Beskrivelse</t>
  </si>
  <si>
    <t>EKmidler til bestyrelsens kapacitetsudvikling</t>
  </si>
  <si>
    <t>Bestyrelsens Rejser og Mødeudgifter (inkl. folkemøder)</t>
  </si>
  <si>
    <t>Foreningsaktiviteter</t>
  </si>
  <si>
    <t>Kontingenter/abonnementer</t>
  </si>
  <si>
    <t>Udviklingspuljen</t>
  </si>
  <si>
    <t>Rejse og Mødeudgifter v. kons.ydelser</t>
  </si>
  <si>
    <t>Grønt Regnskab Afregning</t>
  </si>
  <si>
    <t>Særlige aktiviteter</t>
  </si>
  <si>
    <t>Subtotal Medlemmer &amp; Bestyrelsen</t>
  </si>
  <si>
    <t>Subtotal særlige 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</si>
</sst>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52">
    <xf numFmtId="0" fontId="0" fillId="0" borderId="0" xfId="0"/>
    <xf numFmtId="3" fontId="0" fillId="0" borderId="1" xfId="0" applyNumberFormat="1" applyBorder="1"/>
    <xf numFmtId="0" fontId="4" fillId="0" borderId="0" xfId="0" applyFont="1"/>
    <xf numFmtId="49" fontId="1" fillId="3" borderId="1" xfId="3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/>
    <xf numFmtId="3" fontId="0" fillId="5" borderId="1" xfId="0" applyNumberFormat="1" applyFill="1" applyBorder="1"/>
    <xf numFmtId="164" fontId="0" fillId="5" borderId="1" xfId="1" applyNumberFormat="1" applyFont="1" applyFill="1" applyBorder="1" applyAlignment="1"/>
    <xf numFmtId="49" fontId="0" fillId="0" borderId="1" xfId="0" applyNumberFormat="1" applyBorder="1"/>
    <xf numFmtId="3" fontId="0" fillId="0" borderId="1" xfId="1" applyNumberFormat="1" applyFont="1" applyBorder="1" applyAlignment="1"/>
    <xf numFmtId="49" fontId="7" fillId="5" borderId="1" xfId="0" applyNumberFormat="1" applyFont="1" applyFill="1" applyBorder="1"/>
    <xf numFmtId="3" fontId="5" fillId="5" borderId="1" xfId="0" applyNumberFormat="1" applyFont="1" applyFill="1" applyBorder="1"/>
    <xf numFmtId="3" fontId="5" fillId="5" borderId="1" xfId="1" applyNumberFormat="1" applyFont="1" applyFill="1" applyBorder="1" applyAlignment="1"/>
    <xf numFmtId="49" fontId="6" fillId="0" borderId="1" xfId="0" applyNumberFormat="1" applyFont="1" applyBorder="1"/>
    <xf numFmtId="3" fontId="6" fillId="0" borderId="1" xfId="0" applyNumberFormat="1" applyFont="1" applyBorder="1"/>
    <xf numFmtId="3" fontId="6" fillId="0" borderId="1" xfId="1" applyNumberFormat="1" applyFont="1" applyBorder="1" applyAlignment="1"/>
    <xf numFmtId="3" fontId="0" fillId="5" borderId="1" xfId="1" applyNumberFormat="1" applyFont="1" applyFill="1" applyBorder="1" applyAlignment="1"/>
    <xf numFmtId="49" fontId="6" fillId="7" borderId="1" xfId="0" applyNumberFormat="1" applyFont="1" applyFill="1" applyBorder="1"/>
    <xf numFmtId="3" fontId="6" fillId="7" borderId="1" xfId="0" applyNumberFormat="1" applyFont="1" applyFill="1" applyBorder="1"/>
    <xf numFmtId="3" fontId="6" fillId="7" borderId="1" xfId="1" applyNumberFormat="1" applyFont="1" applyFill="1" applyBorder="1" applyAlignment="1"/>
    <xf numFmtId="3" fontId="0" fillId="4" borderId="1" xfId="0" applyNumberFormat="1" applyFill="1" applyBorder="1"/>
    <xf numFmtId="3" fontId="0" fillId="4" borderId="1" xfId="1" applyNumberFormat="1" applyFont="1" applyFill="1" applyBorder="1" applyAlignment="1"/>
    <xf numFmtId="49" fontId="7" fillId="6" borderId="1" xfId="0" applyNumberFormat="1" applyFont="1" applyFill="1" applyBorder="1" applyAlignment="1">
      <alignment horizontal="left" vertical="center"/>
    </xf>
    <xf numFmtId="3" fontId="5" fillId="6" borderId="1" xfId="3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49" fontId="9" fillId="0" borderId="1" xfId="2" applyNumberFormat="1" applyFont="1" applyFill="1" applyBorder="1"/>
    <xf numFmtId="49" fontId="1" fillId="3" borderId="2" xfId="3" applyNumberFormat="1" applyFont="1" applyBorder="1" applyAlignment="1">
      <alignment horizontal="center" vertical="center" wrapText="1"/>
    </xf>
    <xf numFmtId="164" fontId="0" fillId="5" borderId="2" xfId="1" applyNumberFormat="1" applyFont="1" applyFill="1" applyBorder="1" applyAlignment="1"/>
    <xf numFmtId="3" fontId="0" fillId="0" borderId="2" xfId="0" applyNumberFormat="1" applyBorder="1"/>
    <xf numFmtId="3" fontId="5" fillId="5" borderId="2" xfId="0" applyNumberFormat="1" applyFont="1" applyFill="1" applyBorder="1"/>
    <xf numFmtId="3" fontId="6" fillId="0" borderId="2" xfId="0" applyNumberFormat="1" applyFont="1" applyBorder="1"/>
    <xf numFmtId="3" fontId="0" fillId="5" borderId="2" xfId="0" applyNumberFormat="1" applyFill="1" applyBorder="1"/>
    <xf numFmtId="3" fontId="6" fillId="7" borderId="2" xfId="0" applyNumberFormat="1" applyFont="1" applyFill="1" applyBorder="1"/>
    <xf numFmtId="3" fontId="0" fillId="4" borderId="2" xfId="0" applyNumberFormat="1" applyFill="1" applyBorder="1"/>
    <xf numFmtId="3" fontId="5" fillId="6" borderId="2" xfId="3" applyNumberFormat="1" applyFont="1" applyFill="1" applyBorder="1" applyAlignment="1">
      <alignment horizontal="right"/>
    </xf>
    <xf numFmtId="49" fontId="1" fillId="3" borderId="3" xfId="3" applyNumberFormat="1" applyFont="1" applyBorder="1" applyAlignment="1">
      <alignment horizontal="center" vertical="center" wrapText="1"/>
    </xf>
    <xf numFmtId="164" fontId="0" fillId="5" borderId="3" xfId="1" applyNumberFormat="1" applyFont="1" applyFill="1" applyBorder="1" applyAlignment="1"/>
    <xf numFmtId="3" fontId="0" fillId="0" borderId="3" xfId="0" applyNumberFormat="1" applyBorder="1"/>
    <xf numFmtId="3" fontId="5" fillId="5" borderId="3" xfId="0" applyNumberFormat="1" applyFont="1" applyFill="1" applyBorder="1"/>
    <xf numFmtId="3" fontId="6" fillId="0" borderId="3" xfId="0" applyNumberFormat="1" applyFont="1" applyBorder="1"/>
    <xf numFmtId="3" fontId="0" fillId="5" borderId="3" xfId="0" applyNumberFormat="1" applyFill="1" applyBorder="1"/>
    <xf numFmtId="3" fontId="6" fillId="7" borderId="3" xfId="0" applyNumberFormat="1" applyFont="1" applyFill="1" applyBorder="1"/>
    <xf numFmtId="3" fontId="0" fillId="4" borderId="3" xfId="0" applyNumberFormat="1" applyFill="1" applyBorder="1"/>
    <xf numFmtId="3" fontId="5" fillId="6" borderId="3" xfId="3" applyNumberFormat="1" applyFont="1" applyFill="1" applyBorder="1" applyAlignment="1">
      <alignment horizontal="right"/>
    </xf>
    <xf numFmtId="49" fontId="1" fillId="4" borderId="4" xfId="3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10" fillId="0" borderId="1" xfId="0" applyFont="1" applyBorder="1"/>
    <xf numFmtId="0" fontId="0" fillId="0" borderId="1" xfId="0" applyBorder="1"/>
    <xf numFmtId="3" fontId="0" fillId="0" borderId="1" xfId="1" applyNumberFormat="1" applyFont="1" applyBorder="1"/>
  </cellXfs>
  <cellStyles count="4">
    <cellStyle name="40 % - Farve5" xfId="3" builtinId="47"/>
    <cellStyle name="God" xfId="2" builtinId="26"/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C7BEEE"/>
      <color rgb="FF00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EFB0-0CD6-4B42-9832-FA6829A5BD63}">
  <sheetPr>
    <tabColor theme="9" tint="0.59999389629810485"/>
    <pageSetUpPr fitToPage="1"/>
  </sheetPr>
  <dimension ref="A1:L39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47.28515625" customWidth="1"/>
    <col min="2" max="4" width="11.5703125" bestFit="1" customWidth="1"/>
    <col min="5" max="5" width="1.5703125" customWidth="1"/>
    <col min="6" max="6" width="12.5703125" customWidth="1"/>
    <col min="7" max="7" width="12.42578125" customWidth="1"/>
    <col min="8" max="8" width="12.7109375" customWidth="1"/>
    <col min="9" max="9" width="1.5703125" customWidth="1"/>
    <col min="10" max="10" width="12.7109375" customWidth="1"/>
    <col min="12" max="12" width="9.140625" bestFit="1" customWidth="1"/>
  </cols>
  <sheetData>
    <row r="1" spans="1:12" ht="26.25" x14ac:dyDescent="0.25">
      <c r="A1" s="23" t="s">
        <v>23</v>
      </c>
    </row>
    <row r="2" spans="1:12" ht="30" x14ac:dyDescent="0.25">
      <c r="A2" s="3" t="s">
        <v>24</v>
      </c>
      <c r="B2" s="3" t="s">
        <v>13</v>
      </c>
      <c r="C2" s="3" t="s">
        <v>15</v>
      </c>
      <c r="D2" s="27" t="s">
        <v>20</v>
      </c>
      <c r="E2" s="45"/>
      <c r="F2" s="36" t="s">
        <v>16</v>
      </c>
      <c r="G2" s="3" t="s">
        <v>19</v>
      </c>
      <c r="H2" s="3" t="s">
        <v>22</v>
      </c>
      <c r="I2" s="45"/>
      <c r="J2" s="3" t="s">
        <v>21</v>
      </c>
    </row>
    <row r="3" spans="1:12" x14ac:dyDescent="0.25">
      <c r="A3" s="4" t="s">
        <v>0</v>
      </c>
      <c r="B3" s="6"/>
      <c r="C3" s="6"/>
      <c r="D3" s="28"/>
      <c r="E3" s="46"/>
      <c r="F3" s="37"/>
      <c r="G3" s="6"/>
      <c r="H3" s="6"/>
      <c r="I3" s="46"/>
      <c r="J3" s="6"/>
    </row>
    <row r="4" spans="1:12" x14ac:dyDescent="0.25">
      <c r="A4" s="7" t="s">
        <v>1</v>
      </c>
      <c r="B4" s="8">
        <v>480800</v>
      </c>
      <c r="C4" s="1">
        <v>498300</v>
      </c>
      <c r="D4" s="29">
        <v>509000</v>
      </c>
      <c r="E4" s="46"/>
      <c r="F4" s="38">
        <v>490000</v>
      </c>
      <c r="G4" s="1">
        <v>490000</v>
      </c>
      <c r="H4" s="1">
        <v>490000</v>
      </c>
      <c r="I4" s="46"/>
      <c r="J4" s="1">
        <v>490000</v>
      </c>
    </row>
    <row r="5" spans="1:12" x14ac:dyDescent="0.25">
      <c r="A5" s="7" t="s">
        <v>2</v>
      </c>
      <c r="B5" s="8">
        <v>56762.22</v>
      </c>
      <c r="C5" s="1">
        <v>58675.07</v>
      </c>
      <c r="D5" s="29">
        <v>224701</v>
      </c>
      <c r="E5" s="46"/>
      <c r="F5" s="38">
        <v>55000</v>
      </c>
      <c r="G5" s="1">
        <v>55000</v>
      </c>
      <c r="H5" s="1">
        <v>55000</v>
      </c>
      <c r="I5" s="46"/>
      <c r="J5" s="1">
        <v>55000</v>
      </c>
    </row>
    <row r="6" spans="1:12" x14ac:dyDescent="0.25">
      <c r="A6" s="7" t="s">
        <v>14</v>
      </c>
      <c r="B6" s="8">
        <v>19192080.909999996</v>
      </c>
      <c r="C6" s="1">
        <v>20679496.190000001</v>
      </c>
      <c r="D6" s="29">
        <v>23090479.18</v>
      </c>
      <c r="E6" s="46"/>
      <c r="F6" s="38">
        <v>23136300</v>
      </c>
      <c r="G6" s="1">
        <v>23673000</v>
      </c>
      <c r="H6" s="1">
        <v>25998000</v>
      </c>
      <c r="I6" s="46"/>
      <c r="J6" s="1">
        <v>24988000</v>
      </c>
      <c r="L6" s="25"/>
    </row>
    <row r="7" spans="1:12" x14ac:dyDescent="0.25">
      <c r="A7" s="7" t="s">
        <v>3</v>
      </c>
      <c r="B7" s="8">
        <v>40275</v>
      </c>
      <c r="C7" s="1">
        <v>95000</v>
      </c>
      <c r="D7" s="29">
        <v>102820</v>
      </c>
      <c r="E7" s="46"/>
      <c r="F7" s="38">
        <v>0</v>
      </c>
      <c r="G7" s="1">
        <v>0</v>
      </c>
      <c r="H7" s="1">
        <v>0</v>
      </c>
      <c r="I7" s="46"/>
      <c r="J7" s="1">
        <v>0</v>
      </c>
    </row>
    <row r="8" spans="1:12" s="2" customFormat="1" ht="15.75" x14ac:dyDescent="0.25">
      <c r="A8" s="9" t="s">
        <v>4</v>
      </c>
      <c r="B8" s="11">
        <f>SUM(B4:B7)</f>
        <v>19769918.129999995</v>
      </c>
      <c r="C8" s="10">
        <f>SUM(C4:C7)</f>
        <v>21331471.260000002</v>
      </c>
      <c r="D8" s="30">
        <f>SUM(D4:D7)</f>
        <v>23927000.18</v>
      </c>
      <c r="E8" s="47"/>
      <c r="F8" s="39">
        <f>SUM(F4:F7)</f>
        <v>23681300</v>
      </c>
      <c r="G8" s="10">
        <f>SUM(G4:G7)</f>
        <v>24218000</v>
      </c>
      <c r="H8" s="10">
        <f>SUM(H4:H7)</f>
        <v>26543000</v>
      </c>
      <c r="I8" s="47"/>
      <c r="J8" s="10">
        <f>SUM(J4:J7)</f>
        <v>25533000</v>
      </c>
    </row>
    <row r="9" spans="1:12" ht="7.5" customHeight="1" x14ac:dyDescent="0.25">
      <c r="A9" s="12"/>
      <c r="B9" s="14"/>
      <c r="C9" s="13"/>
      <c r="D9" s="31"/>
      <c r="E9" s="46"/>
      <c r="F9" s="40"/>
      <c r="G9" s="13"/>
      <c r="H9" s="13"/>
      <c r="I9" s="46"/>
      <c r="J9" s="13"/>
    </row>
    <row r="10" spans="1:12" x14ac:dyDescent="0.25">
      <c r="A10" s="4" t="s">
        <v>5</v>
      </c>
      <c r="B10" s="15"/>
      <c r="C10" s="5"/>
      <c r="D10" s="32"/>
      <c r="E10" s="46"/>
      <c r="F10" s="41"/>
      <c r="G10" s="5"/>
      <c r="H10" s="5"/>
      <c r="I10" s="46"/>
      <c r="J10" s="5"/>
    </row>
    <row r="11" spans="1:12" x14ac:dyDescent="0.25">
      <c r="A11" s="16" t="s">
        <v>6</v>
      </c>
      <c r="B11" s="18">
        <f>16394075.65+280000</f>
        <v>16674075.65</v>
      </c>
      <c r="C11" s="17">
        <v>17886221.070000004</v>
      </c>
      <c r="D11" s="33">
        <v>19807778.43</v>
      </c>
      <c r="E11" s="46"/>
      <c r="F11" s="42">
        <f>19863300+280000</f>
        <v>20143300</v>
      </c>
      <c r="G11" s="17">
        <f>20135000+280000</f>
        <v>20415000</v>
      </c>
      <c r="H11" s="17">
        <v>22740000</v>
      </c>
      <c r="I11" s="46"/>
      <c r="J11" s="17">
        <v>21730000</v>
      </c>
    </row>
    <row r="12" spans="1:12" ht="8.25" customHeight="1" x14ac:dyDescent="0.25">
      <c r="A12" s="12"/>
      <c r="B12" s="8"/>
      <c r="C12" s="1"/>
      <c r="D12" s="29"/>
      <c r="E12" s="46"/>
      <c r="F12" s="38"/>
      <c r="G12" s="1"/>
      <c r="H12" s="1"/>
      <c r="I12" s="46"/>
      <c r="J12" s="1"/>
    </row>
    <row r="13" spans="1:12" x14ac:dyDescent="0.25">
      <c r="A13" s="16" t="s">
        <v>7</v>
      </c>
      <c r="B13" s="18"/>
      <c r="C13" s="17"/>
      <c r="D13" s="33"/>
      <c r="E13" s="46"/>
      <c r="F13" s="42"/>
      <c r="G13" s="17"/>
      <c r="H13" s="17"/>
      <c r="I13" s="46"/>
      <c r="J13" s="17"/>
    </row>
    <row r="14" spans="1:12" x14ac:dyDescent="0.25">
      <c r="A14" s="7" t="s">
        <v>8</v>
      </c>
      <c r="B14" s="8">
        <v>95000</v>
      </c>
      <c r="C14" s="1">
        <v>100000</v>
      </c>
      <c r="D14" s="29">
        <v>100000</v>
      </c>
      <c r="E14" s="46"/>
      <c r="F14" s="38">
        <v>100000</v>
      </c>
      <c r="G14" s="1">
        <v>100000</v>
      </c>
      <c r="H14" s="1">
        <v>100000</v>
      </c>
      <c r="I14" s="46"/>
      <c r="J14" s="1">
        <v>100000</v>
      </c>
    </row>
    <row r="15" spans="1:12" x14ac:dyDescent="0.25">
      <c r="A15" s="7" t="s">
        <v>9</v>
      </c>
      <c r="B15" s="8">
        <v>220000</v>
      </c>
      <c r="C15" s="1">
        <v>220000</v>
      </c>
      <c r="D15" s="29">
        <v>220000</v>
      </c>
      <c r="E15" s="46"/>
      <c r="F15" s="38">
        <v>220000</v>
      </c>
      <c r="G15" s="1">
        <v>220000</v>
      </c>
      <c r="H15" s="1">
        <v>220000</v>
      </c>
      <c r="I15" s="46"/>
      <c r="J15" s="1">
        <v>220000</v>
      </c>
    </row>
    <row r="16" spans="1:12" x14ac:dyDescent="0.25">
      <c r="A16" s="7" t="s">
        <v>26</v>
      </c>
      <c r="B16" s="8">
        <v>80265.87000000001</v>
      </c>
      <c r="C16" s="1">
        <v>71583.06</v>
      </c>
      <c r="D16" s="29">
        <v>89368.16</v>
      </c>
      <c r="E16" s="46"/>
      <c r="F16" s="38">
        <v>85000</v>
      </c>
      <c r="G16" s="1">
        <v>85000</v>
      </c>
      <c r="H16" s="1">
        <v>85000</v>
      </c>
      <c r="I16" s="46"/>
      <c r="J16" s="1">
        <v>85000</v>
      </c>
    </row>
    <row r="17" spans="1:10" x14ac:dyDescent="0.25">
      <c r="A17" s="26" t="s">
        <v>25</v>
      </c>
      <c r="B17" s="20"/>
      <c r="C17" s="19"/>
      <c r="D17" s="34">
        <v>139999.54999999999</v>
      </c>
      <c r="E17" s="46"/>
      <c r="F17" s="43"/>
      <c r="G17" s="19"/>
      <c r="H17" s="19"/>
      <c r="I17" s="46"/>
      <c r="J17" s="19"/>
    </row>
    <row r="18" spans="1:10" x14ac:dyDescent="0.25">
      <c r="A18" s="49" t="s">
        <v>27</v>
      </c>
      <c r="B18" s="20"/>
      <c r="C18" s="19"/>
      <c r="D18" s="34"/>
      <c r="E18" s="46"/>
      <c r="F18" s="43"/>
      <c r="G18" s="19"/>
      <c r="H18" s="19"/>
      <c r="I18" s="46"/>
      <c r="J18" s="19"/>
    </row>
    <row r="19" spans="1:10" x14ac:dyDescent="0.25">
      <c r="A19" s="7" t="s">
        <v>10</v>
      </c>
      <c r="B19" s="8">
        <v>117059.09</v>
      </c>
      <c r="C19" s="1">
        <v>95789.41</v>
      </c>
      <c r="D19" s="29">
        <v>132614.75</v>
      </c>
      <c r="E19" s="46"/>
      <c r="F19" s="38">
        <v>110000</v>
      </c>
      <c r="G19" s="1">
        <v>125000</v>
      </c>
      <c r="H19" s="1">
        <v>125000</v>
      </c>
      <c r="I19" s="46"/>
      <c r="J19" s="1">
        <v>125000</v>
      </c>
    </row>
    <row r="20" spans="1:10" x14ac:dyDescent="0.25">
      <c r="A20" s="7" t="s">
        <v>18</v>
      </c>
      <c r="B20" s="8">
        <v>54278.829999999994</v>
      </c>
      <c r="C20" s="1">
        <v>25887.46</v>
      </c>
      <c r="D20" s="29">
        <v>43018</v>
      </c>
      <c r="E20" s="46"/>
      <c r="F20" s="38">
        <v>45000</v>
      </c>
      <c r="G20" s="1">
        <v>45000</v>
      </c>
      <c r="H20" s="1">
        <v>45000</v>
      </c>
      <c r="I20" s="46"/>
      <c r="J20" s="1">
        <v>45000</v>
      </c>
    </row>
    <row r="21" spans="1:10" x14ac:dyDescent="0.25">
      <c r="A21" s="16" t="s">
        <v>33</v>
      </c>
      <c r="B21" s="18">
        <f>SUM(B14:B20)</f>
        <v>566603.78999999992</v>
      </c>
      <c r="C21" s="17">
        <f>SUM(C14:C20)</f>
        <v>513259.93</v>
      </c>
      <c r="D21" s="33">
        <f>SUM(D14:D20)</f>
        <v>725000.46</v>
      </c>
      <c r="E21" s="46"/>
      <c r="F21" s="42">
        <f>SUM(F14:F20)</f>
        <v>560000</v>
      </c>
      <c r="G21" s="17">
        <f>SUM(G14:G20)</f>
        <v>575000</v>
      </c>
      <c r="H21" s="17">
        <f>SUM(H14:H20)</f>
        <v>575000</v>
      </c>
      <c r="I21" s="46"/>
      <c r="J21" s="17">
        <f>SUM(J14:J20)</f>
        <v>575000</v>
      </c>
    </row>
    <row r="22" spans="1:10" ht="6.75" customHeight="1" x14ac:dyDescent="0.25">
      <c r="A22" s="12"/>
      <c r="B22" s="8"/>
      <c r="C22" s="1"/>
      <c r="D22" s="29"/>
      <c r="E22" s="46"/>
      <c r="F22" s="38"/>
      <c r="G22" s="1"/>
      <c r="H22" s="1"/>
      <c r="I22" s="46"/>
      <c r="J22" s="1"/>
    </row>
    <row r="23" spans="1:10" x14ac:dyDescent="0.25">
      <c r="A23" s="16" t="s">
        <v>11</v>
      </c>
      <c r="B23" s="18">
        <v>2320682.14</v>
      </c>
      <c r="C23" s="17">
        <v>2446549.8099999996</v>
      </c>
      <c r="D23" s="33">
        <v>3010474.2</v>
      </c>
      <c r="E23" s="46"/>
      <c r="F23" s="42">
        <v>2658000</v>
      </c>
      <c r="G23" s="17">
        <v>2863000</v>
      </c>
      <c r="H23" s="17">
        <v>2863000</v>
      </c>
      <c r="I23" s="46"/>
      <c r="J23" s="17">
        <v>2863000</v>
      </c>
    </row>
    <row r="24" spans="1:10" ht="3.75" customHeight="1" x14ac:dyDescent="0.25">
      <c r="A24" s="12"/>
      <c r="B24" s="8"/>
      <c r="C24" s="1"/>
      <c r="D24" s="29"/>
      <c r="E24" s="46"/>
      <c r="F24" s="38"/>
      <c r="G24" s="1"/>
      <c r="H24" s="1"/>
      <c r="I24" s="46"/>
      <c r="J24" s="1"/>
    </row>
    <row r="25" spans="1:10" x14ac:dyDescent="0.25">
      <c r="A25" s="16" t="s">
        <v>32</v>
      </c>
      <c r="B25" s="18"/>
      <c r="C25" s="17"/>
      <c r="D25" s="33"/>
      <c r="E25" s="46"/>
      <c r="F25" s="42"/>
      <c r="G25" s="17"/>
      <c r="H25" s="17"/>
      <c r="I25" s="46"/>
      <c r="J25" s="17"/>
    </row>
    <row r="26" spans="1:10" x14ac:dyDescent="0.25">
      <c r="A26" s="50" t="s">
        <v>28</v>
      </c>
      <c r="B26" s="8">
        <v>98300</v>
      </c>
      <c r="C26" s="1">
        <v>102251.97</v>
      </c>
      <c r="D26" s="29">
        <v>153181.79999999999</v>
      </c>
      <c r="E26" s="46"/>
      <c r="F26" s="38">
        <v>100000</v>
      </c>
      <c r="G26" s="1">
        <v>145000</v>
      </c>
      <c r="H26" s="1">
        <v>145000</v>
      </c>
      <c r="I26" s="46"/>
      <c r="J26" s="1">
        <v>145000</v>
      </c>
    </row>
    <row r="27" spans="1:10" x14ac:dyDescent="0.25">
      <c r="A27" s="50" t="s">
        <v>29</v>
      </c>
      <c r="B27" s="8">
        <v>68685.69</v>
      </c>
      <c r="C27" s="1">
        <v>191937.25</v>
      </c>
      <c r="D27" s="29">
        <v>182741.04</v>
      </c>
      <c r="E27" s="46"/>
      <c r="F27" s="38">
        <v>200000</v>
      </c>
      <c r="G27" s="38">
        <v>200000</v>
      </c>
      <c r="H27" s="38">
        <v>200000</v>
      </c>
      <c r="I27" s="46"/>
      <c r="J27" s="38">
        <v>200000</v>
      </c>
    </row>
    <row r="28" spans="1:10" x14ac:dyDescent="0.25">
      <c r="A28" s="50" t="s">
        <v>30</v>
      </c>
      <c r="B28" s="8"/>
      <c r="C28" s="1"/>
      <c r="D28" s="29">
        <v>370</v>
      </c>
      <c r="E28" s="46"/>
      <c r="F28" s="38"/>
      <c r="G28" s="1"/>
      <c r="H28" s="1"/>
      <c r="I28" s="46"/>
      <c r="J28" s="1"/>
    </row>
    <row r="29" spans="1:10" x14ac:dyDescent="0.25">
      <c r="A29" s="50" t="s">
        <v>31</v>
      </c>
      <c r="B29" s="51">
        <v>10000</v>
      </c>
      <c r="C29" s="1">
        <v>15000</v>
      </c>
      <c r="D29" s="29">
        <v>20000</v>
      </c>
      <c r="E29" s="46"/>
      <c r="F29" s="29">
        <v>20000</v>
      </c>
      <c r="G29" s="29">
        <v>20000</v>
      </c>
      <c r="H29" s="29">
        <v>20000</v>
      </c>
      <c r="I29" s="46"/>
      <c r="J29" s="29">
        <v>20000</v>
      </c>
    </row>
    <row r="30" spans="1:10" x14ac:dyDescent="0.25">
      <c r="A30" s="16" t="s">
        <v>34</v>
      </c>
      <c r="B30" s="33">
        <f>SUM(B26:B29)</f>
        <v>176985.69</v>
      </c>
      <c r="C30" s="33">
        <f>SUM(C26:C29)</f>
        <v>309189.21999999997</v>
      </c>
      <c r="D30" s="33">
        <f>SUM(D26:D29)</f>
        <v>356292.83999999997</v>
      </c>
      <c r="E30" s="46"/>
      <c r="F30" s="33">
        <f t="shared" ref="F30:H30" si="0">SUM(F26:F29)</f>
        <v>320000</v>
      </c>
      <c r="G30" s="33">
        <f t="shared" si="0"/>
        <v>365000</v>
      </c>
      <c r="H30" s="33">
        <f t="shared" si="0"/>
        <v>365000</v>
      </c>
      <c r="I30" s="46"/>
      <c r="J30" s="33">
        <f>SUM(J26:J29)</f>
        <v>365000</v>
      </c>
    </row>
    <row r="31" spans="1:10" ht="4.5" customHeight="1" x14ac:dyDescent="0.25">
      <c r="A31" s="12"/>
      <c r="B31" s="8"/>
      <c r="C31" s="1"/>
      <c r="D31" s="29"/>
      <c r="E31" s="46"/>
      <c r="F31" s="38"/>
      <c r="G31" s="1"/>
      <c r="H31" s="1"/>
      <c r="I31" s="46"/>
      <c r="J31" s="1"/>
    </row>
    <row r="32" spans="1:10" s="2" customFormat="1" ht="15.75" x14ac:dyDescent="0.25">
      <c r="A32" s="9" t="s">
        <v>12</v>
      </c>
      <c r="B32" s="11">
        <f>B11+B21+B23+B30</f>
        <v>19738347.270000003</v>
      </c>
      <c r="C32" s="11">
        <f t="shared" ref="C32:D32" si="1">C11+C21+C23+C30</f>
        <v>21155220.030000001</v>
      </c>
      <c r="D32" s="11">
        <f t="shared" si="1"/>
        <v>23899545.93</v>
      </c>
      <c r="E32" s="47"/>
      <c r="F32" s="11">
        <f t="shared" ref="F32:H32" si="2">F11+F21+F23+F30</f>
        <v>23681300</v>
      </c>
      <c r="G32" s="11">
        <f t="shared" si="2"/>
        <v>24218000</v>
      </c>
      <c r="H32" s="11">
        <f t="shared" si="2"/>
        <v>26543000</v>
      </c>
      <c r="I32" s="47"/>
      <c r="J32" s="11">
        <f>J11+J21+J23+J30</f>
        <v>25533000</v>
      </c>
    </row>
    <row r="33" spans="1:10" ht="5.25" customHeight="1" x14ac:dyDescent="0.25">
      <c r="A33" s="12"/>
      <c r="B33" s="8"/>
      <c r="C33" s="1"/>
      <c r="D33" s="29"/>
      <c r="E33" s="46"/>
      <c r="F33" s="38"/>
      <c r="G33" s="1"/>
      <c r="H33" s="1"/>
      <c r="I33" s="46"/>
      <c r="J33" s="1"/>
    </row>
    <row r="34" spans="1:10" s="2" customFormat="1" ht="15.75" x14ac:dyDescent="0.25">
      <c r="A34" s="21" t="s">
        <v>17</v>
      </c>
      <c r="B34" s="22">
        <f>B8-B32</f>
        <v>31570.859999991953</v>
      </c>
      <c r="C34" s="22">
        <f>C8-C32</f>
        <v>176251.23000000045</v>
      </c>
      <c r="D34" s="35">
        <f>D8-D32</f>
        <v>27454.25</v>
      </c>
      <c r="E34" s="48"/>
      <c r="F34" s="44">
        <f>F8-F32</f>
        <v>0</v>
      </c>
      <c r="G34" s="22">
        <f>G8-G32</f>
        <v>0</v>
      </c>
      <c r="H34" s="22">
        <f>H8-H32</f>
        <v>0</v>
      </c>
      <c r="I34" s="48"/>
      <c r="J34" s="22">
        <f>J8-J32</f>
        <v>0</v>
      </c>
    </row>
    <row r="36" spans="1:10" x14ac:dyDescent="0.25">
      <c r="B36" s="24"/>
      <c r="C36" s="24"/>
      <c r="D36" s="24"/>
    </row>
    <row r="37" spans="1:10" x14ac:dyDescent="0.25">
      <c r="B37" s="25"/>
      <c r="C37" s="25"/>
      <c r="D37" s="25"/>
    </row>
    <row r="38" spans="1:10" x14ac:dyDescent="0.25">
      <c r="B38" s="25"/>
      <c r="C38" s="25"/>
      <c r="D38" s="25"/>
    </row>
    <row r="39" spans="1:10" x14ac:dyDescent="0.25">
      <c r="B39" s="25"/>
      <c r="C39" s="25"/>
      <c r="D39" s="2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headerFooter>
    <oddHeader>&amp;A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0207B-76EB-465F-AF8F-3AB14DBBE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64D49-F10B-47F2-ADA1-BE746C760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ED428-91FB-46AA-B528-AF9D6966BCE1}">
  <ds:schemaRefs>
    <ds:schemaRef ds:uri="http://schemas.openxmlformats.org/package/2006/metadata/core-properties"/>
    <ds:schemaRef ds:uri="0a33e1fb-23dc-4222-ac46-473c6a01316b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b2effea-7677-426a-abfa-e08815e88a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Foreningens regnskab &amp; budget</vt:lpstr>
      <vt:lpstr>'Foreningens regnskab &amp; budget'!Udskriftsområde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Bolette Kornum</dc:creator>
  <cp:keywords/>
  <dc:description/>
  <cp:lastModifiedBy>Bolette Kornum</cp:lastModifiedBy>
  <cp:revision/>
  <cp:lastPrinted>2025-03-12T21:06:34Z</cp:lastPrinted>
  <dcterms:created xsi:type="dcterms:W3CDTF">2022-02-18T12:55:59Z</dcterms:created>
  <dcterms:modified xsi:type="dcterms:W3CDTF">2025-04-03T09:12:09Z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  <property fmtid="{D5CDD505-2E9C-101B-9397-08002B2CF9AE}" pid="3" name="Jet Reports Function Literals">
    <vt:lpwstr>\	;	;	{	}	[@[{0}]]	1030	1030</vt:lpwstr>
  </property>
  <property fmtid="{D5CDD505-2E9C-101B-9397-08002B2CF9AE}" pid="4" name="MediaServiceImageTags">
    <vt:lpwstr/>
  </property>
</Properties>
</file>